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U:\Giunta\Utenti\DIP_SVILUPPOECON\TORELLI\GRADUATORIA FINALE\"/>
    </mc:Choice>
  </mc:AlternateContent>
  <xr:revisionPtr revIDLastSave="0" documentId="13_ncr:1_{DBBB3ACD-0DE3-4F43-B209-CDBB6CCFE2FC}" xr6:coauthVersionLast="47" xr6:coauthVersionMax="47" xr10:uidLastSave="{00000000-0000-0000-0000-000000000000}"/>
  <bookViews>
    <workbookView xWindow="-110" yWindow="-110" windowWidth="38620" windowHeight="21100" tabRatio="597" xr2:uid="{00000000-000D-0000-FFFF-FFFF00000000}"/>
  </bookViews>
  <sheets>
    <sheet name="GRADUATORIA BANDO RETI TT" sheetId="8" r:id="rId1"/>
  </sheets>
  <definedNames>
    <definedName name="_xlnm._FilterDatabase" localSheetId="0" hidden="1">'GRADUATORIA BANDO RETI TT'!$A$1:$AE$18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8" i="8" l="1"/>
  <c r="Z18" i="8"/>
  <c r="Y18" i="8"/>
  <c r="W28" i="8"/>
  <c r="AA17" i="8"/>
  <c r="AC15" i="8"/>
  <c r="AA16" i="8"/>
  <c r="AA15" i="8"/>
  <c r="AA14" i="8"/>
  <c r="AD9" i="8"/>
  <c r="AC9" i="8"/>
  <c r="AA6" i="8"/>
  <c r="AA4" i="8"/>
  <c r="AD7" i="8"/>
  <c r="AC7" i="8"/>
  <c r="AC4" i="8"/>
  <c r="AC18" i="8" l="1"/>
  <c r="AA18" i="8"/>
  <c r="V28" i="8"/>
  <c r="AD15" i="8"/>
  <c r="AD4" i="8"/>
  <c r="Q28" i="8" l="1"/>
  <c r="AD18" i="8"/>
</calcChain>
</file>

<file path=xl/sharedStrings.xml><?xml version="1.0" encoding="utf-8"?>
<sst xmlns="http://schemas.openxmlformats.org/spreadsheetml/2006/main" count="243" uniqueCount="150">
  <si>
    <t>ID SIGEF</t>
  </si>
  <si>
    <t>POSIZIONE IN GRADUATORIA</t>
  </si>
  <si>
    <t>PUNTEGGIO</t>
  </si>
  <si>
    <t>RAGIONE SOCIALE</t>
  </si>
  <si>
    <t>PIVA</t>
  </si>
  <si>
    <t>INDIRIZZO SEDE LEGALE</t>
  </si>
  <si>
    <t>COMUNE LOCALIZZAZIONE PROGETTO</t>
  </si>
  <si>
    <t>COERENZA CON TECNOLOGIE ABILITANTI STEP</t>
  </si>
  <si>
    <t>INVESTIMENTO LINEA 1</t>
  </si>
  <si>
    <t>CONTRIBUTO LINEA 1</t>
  </si>
  <si>
    <t>INVESTIMENTO LINEA 2</t>
  </si>
  <si>
    <t>INVESTIMENTO LINEA 1 AMMESSO</t>
  </si>
  <si>
    <t>CONTRIBUTO LINEA 1 CONCESSO</t>
  </si>
  <si>
    <t>INVESTIMENTO LINEA 2 AMMESSO</t>
  </si>
  <si>
    <t>CONTRIBUTO LINEA 2 CONCESSO</t>
  </si>
  <si>
    <t>TOTALE INVESTIMENTO
AMMESSO</t>
  </si>
  <si>
    <t>TOTALE CONTRIBUTO
CONCESSO</t>
  </si>
  <si>
    <t>MECCANO SPA</t>
  </si>
  <si>
    <t>01146570427</t>
  </si>
  <si>
    <t>VIA G CERESANI 1</t>
  </si>
  <si>
    <t>FABRIANO</t>
  </si>
  <si>
    <t>ANCONA</t>
  </si>
  <si>
    <t>Cluster Exploore Aerospazio Marche</t>
  </si>
  <si>
    <t>02981500420</t>
  </si>
  <si>
    <t>VIA MARSALA SNC</t>
  </si>
  <si>
    <t>JESI</t>
  </si>
  <si>
    <t>CERMIS Centro Ricerche e Sperimentazione per il Miglioramento Vegetale "N. Strampelli"</t>
  </si>
  <si>
    <t>00810590430</t>
  </si>
  <si>
    <t>VIA ABBADIA DI FIASTRA 3</t>
  </si>
  <si>
    <t>TOLENTINO</t>
  </si>
  <si>
    <t>MACERATA</t>
  </si>
  <si>
    <t>iLABS INDUSTRY SCARL</t>
  </si>
  <si>
    <t>02914120429</t>
  </si>
  <si>
    <t>VIA GUERRI 7</t>
  </si>
  <si>
    <t>N/A</t>
  </si>
  <si>
    <t>DIGITAL INNOVATION HUB MARCHE</t>
  </si>
  <si>
    <t xml:space="preserve"> 93154240423</t>
  </si>
  <si>
    <t>VIA BIANCHI SNC</t>
  </si>
  <si>
    <t>FERMO TECH SOCIETA' CONSORTILE A R.L.</t>
  </si>
  <si>
    <t>02548490446</t>
  </si>
  <si>
    <t xml:space="preserve">VIA CARDINALE MATTEUCCI 1 </t>
  </si>
  <si>
    <t>FERMO</t>
  </si>
  <si>
    <t>iLABS SMART ENVIRONMENTS SCARL</t>
  </si>
  <si>
    <t>02967280427</t>
  </si>
  <si>
    <t>MARCHE BIOBANK SCARL</t>
  </si>
  <si>
    <t>02998580423</t>
  </si>
  <si>
    <t>VIA TRONTO 10/A</t>
  </si>
  <si>
    <t>ACME LAB SRL</t>
  </si>
  <si>
    <t>02214330447</t>
  </si>
  <si>
    <t>VIA PIEMONTE 10</t>
  </si>
  <si>
    <t>ASCOLI PICENO</t>
  </si>
  <si>
    <t>MARLIC MARCHE APPLIED RESEARCH LABORATORY FOR INNOVATIVE COMPOSITES S.C.A.R.L.</t>
  </si>
  <si>
    <t>02113380436</t>
  </si>
  <si>
    <t>VIA MADONNA DELLE CARCERI SNC</t>
  </si>
  <si>
    <t>CAMERINO</t>
  </si>
  <si>
    <t>INTELLIGENZA AUMENTATA SRL</t>
  </si>
  <si>
    <t>02467390445</t>
  </si>
  <si>
    <t>VIA DELL'ASPO 42</t>
  </si>
  <si>
    <t>C.I.S.I. A.P.S.</t>
  </si>
  <si>
    <t>92050440442</t>
  </si>
  <si>
    <t>VIA PALIOTTI 2/D</t>
  </si>
  <si>
    <t>CONSORZIO DEL MOBILE</t>
  </si>
  <si>
    <t>00872940416</t>
  </si>
  <si>
    <t>VIA BRODOLINI 29</t>
  </si>
  <si>
    <t>MONTELABBATE</t>
  </si>
  <si>
    <t>ITEMCO DI GIORGINI ANDREA</t>
  </si>
  <si>
    <t>01801790435</t>
  </si>
  <si>
    <t>VIA PALATUCCI 26</t>
  </si>
  <si>
    <t>RECANATI</t>
  </si>
  <si>
    <t>LINEA 1</t>
  </si>
  <si>
    <t>LINEA 2</t>
  </si>
  <si>
    <t>TOTALE STANZIATO DA BANDO</t>
  </si>
  <si>
    <t>TOTALE CONTRIBUTI CONCESSI</t>
  </si>
  <si>
    <t>LINEE ATTIVATE</t>
  </si>
  <si>
    <t>AN</t>
  </si>
  <si>
    <t>MC</t>
  </si>
  <si>
    <t>FM</t>
  </si>
  <si>
    <t>AP</t>
  </si>
  <si>
    <t>PU</t>
  </si>
  <si>
    <t>Sì
(Tecnologie digitali e innovazione deep-tech)</t>
  </si>
  <si>
    <t>Sì
(Tecnologie pulite ed efficienti sotto il profilo delle risorse)</t>
  </si>
  <si>
    <t>Sì
(Biotecnologie)</t>
  </si>
  <si>
    <t>ESITO</t>
  </si>
  <si>
    <t>AMMESSO E FINANZIATO</t>
  </si>
  <si>
    <t>PROT. PRESENTAZIONE DOMANDA</t>
  </si>
  <si>
    <t>DATA PROT.</t>
  </si>
  <si>
    <t>DURC (validità)</t>
  </si>
  <si>
    <t>COR-RNA</t>
  </si>
  <si>
    <t>CUP</t>
  </si>
  <si>
    <t>0168122</t>
  </si>
  <si>
    <t>0175966</t>
  </si>
  <si>
    <t>0163506</t>
  </si>
  <si>
    <t>0175529</t>
  </si>
  <si>
    <t>0163536</t>
  </si>
  <si>
    <t>0173272</t>
  </si>
  <si>
    <t>0163518</t>
  </si>
  <si>
    <t>0172916</t>
  </si>
  <si>
    <t>0171176</t>
  </si>
  <si>
    <t>NON APPLICABILE</t>
  </si>
  <si>
    <t>1
(Linea 1+ Linea 2)</t>
  </si>
  <si>
    <t>2
(Linea 1+ Linea 2)</t>
  </si>
  <si>
    <t>1
(Linea 1)</t>
  </si>
  <si>
    <t>3
(Linea 1+ Linea 2)</t>
  </si>
  <si>
    <t>2
(Linea 1)</t>
  </si>
  <si>
    <t>3
(Linea 1)</t>
  </si>
  <si>
    <t>4
(Linea 1)</t>
  </si>
  <si>
    <t>5
(Linea 1)</t>
  </si>
  <si>
    <t>6
(Linea 1)</t>
  </si>
  <si>
    <t>85/100</t>
  </si>
  <si>
    <t>78/100</t>
  </si>
  <si>
    <t>71,5/100</t>
  </si>
  <si>
    <t>71/100</t>
  </si>
  <si>
    <t>70,5/100</t>
  </si>
  <si>
    <t>No</t>
  </si>
  <si>
    <t>LINEA 1 + LINEA 2</t>
  </si>
  <si>
    <t>NOTE</t>
  </si>
  <si>
    <t>Concessione contributo sotto condizione risolutiva in attesa di ricevere certificazione antimafia prot. PR_ANUTG_Ingresso_0029829_20260226 e prot. PR_ANUTG_Ingresso_0029868_20260226</t>
  </si>
  <si>
    <t>Concessione contributo sotto condizione risolutiva in attesa di ricevere certificazione antimafia prot. PR_ANUTG_Ingresso_0030594_20260227</t>
  </si>
  <si>
    <t>Concessione contributo sotto condizione risolutiva in attesa di ricevere certificazione antimafia prot. PR_FMUTG_Ingresso_0012202_20260302</t>
  </si>
  <si>
    <t>Concessione contributo sotto condizione risolutiva in attesa di ricevere certificazione antimafia prot. PR_ANUTG_Ingresso_0031385_20260302</t>
  </si>
  <si>
    <t>Concessione contributo sotto condizione risolutiva in attesa di ricevere certificazione antimafia prot. PR_PUUTG_Ingresso_0011685_20260226</t>
  </si>
  <si>
    <t>T O T A L I</t>
  </si>
  <si>
    <r>
      <rPr>
        <sz val="24"/>
        <color theme="1"/>
        <rFont val="Calibri"/>
        <family val="2"/>
        <scheme val="minor"/>
      </rPr>
      <t xml:space="preserve">PR MARCHE FESR 2021/2027 – ASSE 1 – OS 1.1– AZIONE 1.1.3 – Intervento 1.1.3.1 – “Progetti di ricerca Industriale finalizzati al trasferimento tecnologico” PR MARCHE FESR 2021/2027 – ASSE 1 – OS 1.1– AZIONE 1.1.8 – Intervento 1.1.8.1 – “Rafforzamento dell’ecosistema della ricerca e dell’innovazione per favorire il trasferimento tecnologico” </t>
    </r>
    <r>
      <rPr>
        <sz val="28"/>
        <color theme="1"/>
        <rFont val="Calibri"/>
        <family val="2"/>
        <scheme val="minor"/>
      </rPr>
      <t xml:space="preserve">
</t>
    </r>
    <r>
      <rPr>
        <b/>
        <sz val="28"/>
        <color theme="1"/>
        <rFont val="Calibri"/>
        <family val="2"/>
        <scheme val="minor"/>
      </rPr>
      <t>GRADUATORIA BANDI RETI PER IL TRASFERIMENTO TECNOLOGICO</t>
    </r>
    <r>
      <rPr>
        <sz val="28"/>
        <color theme="1"/>
        <rFont val="Calibri"/>
        <family val="2"/>
        <scheme val="minor"/>
      </rPr>
      <t xml:space="preserve">
</t>
    </r>
  </si>
  <si>
    <t>ALLEGATO    A</t>
  </si>
  <si>
    <t>CRITERI DI PREMIALITA'</t>
  </si>
  <si>
    <t>99/125</t>
  </si>
  <si>
    <t>(Linea di attività 2) Coinvolgimento di altri soggetti nazionali e internazionali (università, centri di competenza, imprese high-tech) (premialità: + 2 punti)</t>
  </si>
  <si>
    <t>94,5/125</t>
  </si>
  <si>
    <t>90,5/125</t>
  </si>
  <si>
    <t>(Linea di attività 2) Coinvolgimento di altri soggetti nazionali e internazionali (università, centri di competenza, imprese high-tech) (premialità: + 2 punti).
Rilevanza della componente femminile (premialità: + 1 punto)</t>
  </si>
  <si>
    <t>B77H26001230007</t>
  </si>
  <si>
    <t>B77H26001260007</t>
  </si>
  <si>
    <t>B37H26001770007</t>
  </si>
  <si>
    <t>B67H26001460007</t>
  </si>
  <si>
    <t>B47H26001060007</t>
  </si>
  <si>
    <t>B37H26001650007</t>
  </si>
  <si>
    <t>B37H26001780007</t>
  </si>
  <si>
    <t>B17H26001500007</t>
  </si>
  <si>
    <t>B17G26000120007</t>
  </si>
  <si>
    <t>26095184</t>
  </si>
  <si>
    <t>C.F.</t>
  </si>
  <si>
    <t>93164820420</t>
  </si>
  <si>
    <t>02992150421</t>
  </si>
  <si>
    <t>GRGNDR66M20E783G</t>
  </si>
  <si>
    <t>AMBITO S3</t>
  </si>
  <si>
    <t>Meccanica ed engineering</t>
  </si>
  <si>
    <t xml:space="preserve"> 	Economia dei servizi</t>
  </si>
  <si>
    <t xml:space="preserve"> 	Meccanica ed engineering</t>
  </si>
  <si>
    <t>Sistema casa arredo e ambienti di vita</t>
  </si>
  <si>
    <t>Prodotti e servizi per la salute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</si>
</sst>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94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164" fontId="4" fillId="0" borderId="1" xfId="0" applyNumberFormat="1" applyFont="1" applyBorder="1"/>
    <xf numFmtId="3" fontId="0" fillId="0" borderId="0" xfId="0" applyNumberFormat="1"/>
    <xf numFmtId="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vertical="center"/>
    </xf>
    <xf numFmtId="2" fontId="9" fillId="3" borderId="1" xfId="3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11" fillId="0" borderId="1" xfId="0" applyNumberFormat="1" applyFont="1" applyBorder="1"/>
    <xf numFmtId="0" fontId="8" fillId="0" borderId="0" xfId="0" applyFont="1"/>
    <xf numFmtId="2" fontId="9" fillId="2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2" fillId="0" borderId="8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</cellXfs>
  <cellStyles count="4">
    <cellStyle name="Hyperlink" xfId="1" xr:uid="{00000000-000B-0000-0000-000008000000}"/>
    <cellStyle name="Normale" xfId="0" builtinId="0"/>
    <cellStyle name="Valore valido" xfId="3" builtinId="26"/>
    <cellStyle name="Valuta 2" xfId="2" xr:uid="{00000000-0005-0000-0000-00003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B2E8"/>
      <color rgb="FF99FF99"/>
      <color rgb="FFCCFF66"/>
      <color rgb="FF81DEFF"/>
      <color rgb="FFFFD757"/>
      <color rgb="FFCCFFFF"/>
      <color rgb="FFFF9999"/>
      <color rgb="FFFFCD2D"/>
      <color rgb="FFFFCC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CA56-087E-4D52-BF96-7AE9C01A4DFC}">
  <sheetPr>
    <pageSetUpPr fitToPage="1"/>
  </sheetPr>
  <dimension ref="A1:AE28"/>
  <sheetViews>
    <sheetView tabSelected="1" topLeftCell="P7" zoomScale="55" zoomScaleNormal="55" workbookViewId="0">
      <selection activeCell="N22" sqref="N22"/>
    </sheetView>
  </sheetViews>
  <sheetFormatPr defaultRowHeight="15" customHeight="1" x14ac:dyDescent="0.35"/>
  <cols>
    <col min="1" max="1" width="29.26953125" style="12" bestFit="1" customWidth="1"/>
    <col min="2" max="2" width="34.7265625" customWidth="1"/>
    <col min="3" max="3" width="44.81640625" customWidth="1"/>
    <col min="4" max="4" width="26.7265625" customWidth="1"/>
    <col min="5" max="5" width="47.7265625" customWidth="1"/>
    <col min="6" max="6" width="50.26953125" customWidth="1"/>
    <col min="7" max="7" width="21" customWidth="1"/>
    <col min="8" max="8" width="31.36328125" customWidth="1"/>
    <col min="9" max="9" width="21.26953125" customWidth="1"/>
    <col min="10" max="10" width="24.26953125" style="11" customWidth="1"/>
    <col min="11" max="11" width="30.7265625" bestFit="1" customWidth="1"/>
    <col min="12" max="12" width="28.453125" customWidth="1"/>
    <col min="13" max="13" width="19" customWidth="1"/>
    <col min="14" max="14" width="30.453125" customWidth="1"/>
    <col min="15" max="16" width="56.7265625" customWidth="1"/>
    <col min="17" max="17" width="85.7265625" bestFit="1" customWidth="1"/>
    <col min="18" max="18" width="34.81640625" bestFit="1" customWidth="1"/>
    <col min="19" max="19" width="29.36328125" bestFit="1" customWidth="1"/>
    <col min="20" max="20" width="34.08984375" bestFit="1" customWidth="1"/>
    <col min="21" max="21" width="37.26953125" customWidth="1"/>
    <col min="22" max="22" width="38.453125" customWidth="1"/>
    <col min="23" max="23" width="27" style="45" customWidth="1"/>
    <col min="24" max="24" width="24.7265625" customWidth="1"/>
    <col min="25" max="30" width="35.7265625" customWidth="1"/>
    <col min="31" max="31" width="62" customWidth="1"/>
  </cols>
  <sheetData>
    <row r="1" spans="1:31" ht="83.5" customHeight="1" x14ac:dyDescent="0.8">
      <c r="A1" s="80" t="s">
        <v>123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ht="135" customHeight="1" x14ac:dyDescent="0.8">
      <c r="A2" s="79" t="s">
        <v>122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s="13" customFormat="1" ht="65.150000000000006" customHeight="1" x14ac:dyDescent="0.55000000000000004">
      <c r="A3" s="8" t="s">
        <v>1</v>
      </c>
      <c r="B3" s="8" t="s">
        <v>2</v>
      </c>
      <c r="C3" s="8" t="s">
        <v>124</v>
      </c>
      <c r="D3" s="8" t="s">
        <v>0</v>
      </c>
      <c r="E3" s="8" t="s">
        <v>88</v>
      </c>
      <c r="F3" s="8" t="s">
        <v>3</v>
      </c>
      <c r="G3" s="8" t="s">
        <v>4</v>
      </c>
      <c r="H3" s="8" t="s">
        <v>140</v>
      </c>
      <c r="I3" s="8" t="s">
        <v>84</v>
      </c>
      <c r="J3" s="8" t="s">
        <v>85</v>
      </c>
      <c r="K3" s="8" t="s">
        <v>73</v>
      </c>
      <c r="L3" s="81" t="s">
        <v>5</v>
      </c>
      <c r="M3" s="82"/>
      <c r="N3" s="83"/>
      <c r="O3" s="8" t="s">
        <v>6</v>
      </c>
      <c r="P3" s="8" t="s">
        <v>144</v>
      </c>
      <c r="Q3" s="8" t="s">
        <v>7</v>
      </c>
      <c r="R3" s="9" t="s">
        <v>8</v>
      </c>
      <c r="S3" s="10" t="s">
        <v>9</v>
      </c>
      <c r="T3" s="9" t="s">
        <v>10</v>
      </c>
      <c r="U3" s="8" t="s">
        <v>82</v>
      </c>
      <c r="V3" s="9" t="s">
        <v>86</v>
      </c>
      <c r="W3" s="43" t="s">
        <v>87</v>
      </c>
      <c r="X3" s="9" t="s">
        <v>88</v>
      </c>
      <c r="Y3" s="9" t="s">
        <v>11</v>
      </c>
      <c r="Z3" s="9" t="s">
        <v>13</v>
      </c>
      <c r="AA3" s="9" t="s">
        <v>12</v>
      </c>
      <c r="AB3" s="9" t="s">
        <v>14</v>
      </c>
      <c r="AC3" s="9" t="s">
        <v>15</v>
      </c>
      <c r="AD3" s="10" t="s">
        <v>16</v>
      </c>
      <c r="AE3" s="10" t="s">
        <v>115</v>
      </c>
    </row>
    <row r="4" spans="1:31" s="40" customFormat="1" ht="65.150000000000006" customHeight="1" x14ac:dyDescent="0.55000000000000004">
      <c r="A4" s="71" t="s">
        <v>99</v>
      </c>
      <c r="B4" s="84" t="s">
        <v>125</v>
      </c>
      <c r="C4" s="63" t="s">
        <v>126</v>
      </c>
      <c r="D4" s="38">
        <v>72684</v>
      </c>
      <c r="E4" s="38" t="s">
        <v>130</v>
      </c>
      <c r="F4" s="23" t="s">
        <v>17</v>
      </c>
      <c r="G4" s="24" t="s">
        <v>18</v>
      </c>
      <c r="H4" s="24" t="s">
        <v>18</v>
      </c>
      <c r="I4" s="63" t="s">
        <v>97</v>
      </c>
      <c r="J4" s="66">
        <v>46052</v>
      </c>
      <c r="K4" s="37" t="s">
        <v>69</v>
      </c>
      <c r="L4" s="37" t="s">
        <v>19</v>
      </c>
      <c r="M4" s="38" t="s">
        <v>20</v>
      </c>
      <c r="N4" s="38" t="s">
        <v>74</v>
      </c>
      <c r="O4" s="38" t="s">
        <v>20</v>
      </c>
      <c r="P4" s="92"/>
      <c r="Q4" s="71" t="s">
        <v>79</v>
      </c>
      <c r="R4" s="14">
        <v>1179214.8999999999</v>
      </c>
      <c r="S4" s="14">
        <v>707528.94</v>
      </c>
      <c r="T4" s="14"/>
      <c r="U4" s="41" t="s">
        <v>83</v>
      </c>
      <c r="V4" s="29">
        <v>46289</v>
      </c>
      <c r="W4" s="24">
        <v>26095163</v>
      </c>
      <c r="X4" s="14"/>
      <c r="Y4" s="14">
        <v>930621.8</v>
      </c>
      <c r="Z4" s="14"/>
      <c r="AA4" s="14">
        <f>Y4*0.6</f>
        <v>558373.07999999996</v>
      </c>
      <c r="AB4" s="14"/>
      <c r="AC4" s="60">
        <f>Y4+Z5+Y6</f>
        <v>1278594.52</v>
      </c>
      <c r="AD4" s="60">
        <f>AA4+AB5+AA6</f>
        <v>808430.31199999992</v>
      </c>
      <c r="AE4" s="55" t="s">
        <v>116</v>
      </c>
    </row>
    <row r="5" spans="1:31" s="40" customFormat="1" ht="64.5" customHeight="1" x14ac:dyDescent="0.55000000000000004">
      <c r="A5" s="72"/>
      <c r="B5" s="85"/>
      <c r="C5" s="76"/>
      <c r="D5" s="38">
        <v>72684</v>
      </c>
      <c r="E5" s="38"/>
      <c r="F5" s="37" t="s">
        <v>22</v>
      </c>
      <c r="G5" s="24" t="s">
        <v>23</v>
      </c>
      <c r="H5" s="24" t="s">
        <v>141</v>
      </c>
      <c r="I5" s="65"/>
      <c r="J5" s="67"/>
      <c r="K5" s="37" t="s">
        <v>70</v>
      </c>
      <c r="L5" s="37" t="s">
        <v>24</v>
      </c>
      <c r="M5" s="38" t="s">
        <v>21</v>
      </c>
      <c r="N5" s="38" t="s">
        <v>74</v>
      </c>
      <c r="O5" s="38" t="s">
        <v>25</v>
      </c>
      <c r="P5" s="48" t="s">
        <v>145</v>
      </c>
      <c r="Q5" s="72"/>
      <c r="R5" s="14"/>
      <c r="S5" s="14"/>
      <c r="T5" s="14">
        <v>299600</v>
      </c>
      <c r="U5" s="41" t="s">
        <v>83</v>
      </c>
      <c r="V5" s="29" t="s">
        <v>98</v>
      </c>
      <c r="W5" s="24"/>
      <c r="X5" s="14"/>
      <c r="Y5" s="14"/>
      <c r="Z5" s="14">
        <v>103184</v>
      </c>
      <c r="AA5" s="14"/>
      <c r="AB5" s="14">
        <v>103184</v>
      </c>
      <c r="AC5" s="72"/>
      <c r="AD5" s="72"/>
      <c r="AE5" s="56"/>
    </row>
    <row r="6" spans="1:31" s="40" customFormat="1" ht="97.15" customHeight="1" x14ac:dyDescent="0.55000000000000004">
      <c r="A6" s="61"/>
      <c r="B6" s="86"/>
      <c r="C6" s="52"/>
      <c r="D6" s="38">
        <v>72684</v>
      </c>
      <c r="E6" s="38"/>
      <c r="F6" s="37" t="s">
        <v>26</v>
      </c>
      <c r="G6" s="24" t="s">
        <v>27</v>
      </c>
      <c r="H6" s="91" t="s">
        <v>27</v>
      </c>
      <c r="I6" s="64"/>
      <c r="J6" s="68"/>
      <c r="K6" s="37" t="s">
        <v>69</v>
      </c>
      <c r="L6" s="37" t="s">
        <v>28</v>
      </c>
      <c r="M6" s="38" t="s">
        <v>29</v>
      </c>
      <c r="N6" s="38" t="s">
        <v>75</v>
      </c>
      <c r="O6" s="38" t="s">
        <v>29</v>
      </c>
      <c r="P6" s="49"/>
      <c r="Q6" s="61"/>
      <c r="R6" s="14">
        <v>320321.62</v>
      </c>
      <c r="S6" s="14">
        <v>192192.97</v>
      </c>
      <c r="T6" s="14"/>
      <c r="U6" s="41" t="s">
        <v>83</v>
      </c>
      <c r="V6" s="29">
        <v>46221</v>
      </c>
      <c r="W6" s="24">
        <v>26095166</v>
      </c>
      <c r="X6" s="14"/>
      <c r="Y6" s="14">
        <v>244788.72</v>
      </c>
      <c r="Z6" s="14"/>
      <c r="AA6" s="14">
        <f>Y6*0.6</f>
        <v>146873.23199999999</v>
      </c>
      <c r="AB6" s="14"/>
      <c r="AC6" s="61"/>
      <c r="AD6" s="61"/>
      <c r="AE6" s="57"/>
    </row>
    <row r="7" spans="1:31" s="20" customFormat="1" ht="65.150000000000006" customHeight="1" x14ac:dyDescent="0.55000000000000004">
      <c r="A7" s="73" t="s">
        <v>100</v>
      </c>
      <c r="B7" s="87" t="s">
        <v>127</v>
      </c>
      <c r="C7" s="51" t="s">
        <v>126</v>
      </c>
      <c r="D7" s="18">
        <v>72732</v>
      </c>
      <c r="E7" s="18" t="s">
        <v>131</v>
      </c>
      <c r="F7" s="15" t="s">
        <v>31</v>
      </c>
      <c r="G7" s="16" t="s">
        <v>32</v>
      </c>
      <c r="H7" s="16" t="s">
        <v>32</v>
      </c>
      <c r="I7" s="51" t="s">
        <v>96</v>
      </c>
      <c r="J7" s="69">
        <v>46052</v>
      </c>
      <c r="K7" s="17" t="s">
        <v>69</v>
      </c>
      <c r="L7" s="17" t="s">
        <v>33</v>
      </c>
      <c r="M7" s="18" t="s">
        <v>25</v>
      </c>
      <c r="N7" s="18" t="s">
        <v>74</v>
      </c>
      <c r="O7" s="18" t="s">
        <v>25</v>
      </c>
      <c r="P7" s="93"/>
      <c r="Q7" s="73" t="s">
        <v>79</v>
      </c>
      <c r="R7" s="19">
        <v>369128.6</v>
      </c>
      <c r="S7" s="19">
        <v>239933.59</v>
      </c>
      <c r="T7" s="19"/>
      <c r="U7" s="22" t="s">
        <v>83</v>
      </c>
      <c r="V7" s="30">
        <v>46280</v>
      </c>
      <c r="W7" s="16">
        <v>26095171</v>
      </c>
      <c r="X7" s="19"/>
      <c r="Y7" s="19">
        <v>369128.6</v>
      </c>
      <c r="Z7" s="19"/>
      <c r="AA7" s="19">
        <v>239933.59</v>
      </c>
      <c r="AB7" s="19"/>
      <c r="AC7" s="75">
        <f>Z8+R7</f>
        <v>420307.5</v>
      </c>
      <c r="AD7" s="75">
        <f>AB8+S7</f>
        <v>291112.49</v>
      </c>
      <c r="AE7" s="58" t="s">
        <v>117</v>
      </c>
    </row>
    <row r="8" spans="1:31" s="20" customFormat="1" ht="104.15" customHeight="1" x14ac:dyDescent="0.55000000000000004">
      <c r="A8" s="74"/>
      <c r="B8" s="88"/>
      <c r="C8" s="52"/>
      <c r="D8" s="18">
        <v>72732</v>
      </c>
      <c r="E8" s="18"/>
      <c r="F8" s="17" t="s">
        <v>35</v>
      </c>
      <c r="G8" s="16" t="s">
        <v>142</v>
      </c>
      <c r="H8" s="16" t="s">
        <v>36</v>
      </c>
      <c r="I8" s="62"/>
      <c r="J8" s="70"/>
      <c r="K8" s="17" t="s">
        <v>70</v>
      </c>
      <c r="L8" s="17" t="s">
        <v>37</v>
      </c>
      <c r="M8" s="18" t="s">
        <v>21</v>
      </c>
      <c r="N8" s="18" t="s">
        <v>74</v>
      </c>
      <c r="O8" s="18" t="s">
        <v>21</v>
      </c>
      <c r="P8" s="47" t="s">
        <v>145</v>
      </c>
      <c r="Q8" s="74"/>
      <c r="R8" s="19"/>
      <c r="S8" s="19"/>
      <c r="T8" s="19">
        <v>79969.86</v>
      </c>
      <c r="U8" s="22" t="s">
        <v>83</v>
      </c>
      <c r="V8" s="30">
        <v>46221</v>
      </c>
      <c r="W8" s="16"/>
      <c r="X8" s="19"/>
      <c r="Y8" s="19"/>
      <c r="Z8" s="19">
        <v>51178.9</v>
      </c>
      <c r="AA8" s="19"/>
      <c r="AB8" s="19">
        <v>51178.9</v>
      </c>
      <c r="AC8" s="74"/>
      <c r="AD8" s="74"/>
      <c r="AE8" s="59"/>
    </row>
    <row r="9" spans="1:31" s="40" customFormat="1" ht="65.150000000000006" customHeight="1" x14ac:dyDescent="0.55000000000000004">
      <c r="A9" s="53" t="s">
        <v>102</v>
      </c>
      <c r="B9" s="89" t="s">
        <v>128</v>
      </c>
      <c r="C9" s="63" t="s">
        <v>129</v>
      </c>
      <c r="D9" s="38">
        <v>72709</v>
      </c>
      <c r="E9" s="38" t="s">
        <v>132</v>
      </c>
      <c r="F9" s="23" t="s">
        <v>55</v>
      </c>
      <c r="G9" s="24" t="s">
        <v>56</v>
      </c>
      <c r="H9" s="24" t="s">
        <v>56</v>
      </c>
      <c r="I9" s="63" t="s">
        <v>94</v>
      </c>
      <c r="J9" s="66">
        <v>46052</v>
      </c>
      <c r="K9" s="37" t="s">
        <v>69</v>
      </c>
      <c r="L9" s="37" t="s">
        <v>57</v>
      </c>
      <c r="M9" s="38" t="s">
        <v>50</v>
      </c>
      <c r="N9" s="38" t="s">
        <v>77</v>
      </c>
      <c r="O9" s="38" t="s">
        <v>50</v>
      </c>
      <c r="P9" s="92" t="s">
        <v>146</v>
      </c>
      <c r="Q9" s="71" t="s">
        <v>79</v>
      </c>
      <c r="R9" s="14">
        <v>367350</v>
      </c>
      <c r="S9" s="14">
        <v>238777.5</v>
      </c>
      <c r="T9" s="14"/>
      <c r="U9" s="41" t="s">
        <v>83</v>
      </c>
      <c r="V9" s="29">
        <v>46246</v>
      </c>
      <c r="W9" s="24">
        <v>26095172</v>
      </c>
      <c r="X9" s="14"/>
      <c r="Y9" s="14">
        <v>305319.15000000002</v>
      </c>
      <c r="Z9" s="14"/>
      <c r="AA9" s="14">
        <v>183191.49</v>
      </c>
      <c r="AB9" s="14"/>
      <c r="AC9" s="60">
        <f>Y9+Z10</f>
        <v>378079.15</v>
      </c>
      <c r="AD9" s="60">
        <f>AA9+AB10</f>
        <v>255951.49</v>
      </c>
      <c r="AE9" s="60"/>
    </row>
    <row r="10" spans="1:31" s="40" customFormat="1" ht="204" customHeight="1" x14ac:dyDescent="0.55000000000000004">
      <c r="A10" s="54"/>
      <c r="B10" s="90"/>
      <c r="C10" s="52"/>
      <c r="D10" s="38">
        <v>72709</v>
      </c>
      <c r="E10" s="38"/>
      <c r="F10" s="37" t="s">
        <v>58</v>
      </c>
      <c r="G10" s="24" t="s">
        <v>59</v>
      </c>
      <c r="H10" s="24" t="s">
        <v>59</v>
      </c>
      <c r="I10" s="64"/>
      <c r="J10" s="68"/>
      <c r="K10" s="37" t="s">
        <v>70</v>
      </c>
      <c r="L10" s="37" t="s">
        <v>60</v>
      </c>
      <c r="M10" s="38" t="s">
        <v>50</v>
      </c>
      <c r="N10" s="38" t="s">
        <v>77</v>
      </c>
      <c r="O10" s="38" t="s">
        <v>50</v>
      </c>
      <c r="P10" s="49"/>
      <c r="Q10" s="61"/>
      <c r="R10" s="14"/>
      <c r="S10" s="14"/>
      <c r="T10" s="14">
        <v>79550</v>
      </c>
      <c r="U10" s="41" t="s">
        <v>83</v>
      </c>
      <c r="V10" s="29">
        <v>46221</v>
      </c>
      <c r="W10" s="24"/>
      <c r="X10" s="14"/>
      <c r="Y10" s="14"/>
      <c r="Z10" s="14">
        <v>72760</v>
      </c>
      <c r="AA10" s="14"/>
      <c r="AB10" s="14">
        <v>72760</v>
      </c>
      <c r="AC10" s="61"/>
      <c r="AD10" s="61"/>
      <c r="AE10" s="61"/>
    </row>
    <row r="11" spans="1:31" s="21" customFormat="1" ht="107.15" customHeight="1" x14ac:dyDescent="0.35">
      <c r="A11" s="17" t="s">
        <v>101</v>
      </c>
      <c r="B11" s="32" t="s">
        <v>108</v>
      </c>
      <c r="C11" s="16" t="s">
        <v>113</v>
      </c>
      <c r="D11" s="18">
        <v>72706</v>
      </c>
      <c r="E11" s="18" t="s">
        <v>133</v>
      </c>
      <c r="F11" s="17" t="s">
        <v>38</v>
      </c>
      <c r="G11" s="16" t="s">
        <v>39</v>
      </c>
      <c r="H11" s="16" t="s">
        <v>39</v>
      </c>
      <c r="I11" s="27" t="s">
        <v>95</v>
      </c>
      <c r="J11" s="28">
        <v>46051</v>
      </c>
      <c r="K11" s="17" t="s">
        <v>69</v>
      </c>
      <c r="L11" s="17" t="s">
        <v>40</v>
      </c>
      <c r="M11" s="18" t="s">
        <v>41</v>
      </c>
      <c r="N11" s="18" t="s">
        <v>76</v>
      </c>
      <c r="O11" s="18" t="s">
        <v>41</v>
      </c>
      <c r="P11" s="18" t="s">
        <v>147</v>
      </c>
      <c r="Q11" s="17" t="s">
        <v>79</v>
      </c>
      <c r="R11" s="19">
        <v>272850</v>
      </c>
      <c r="S11" s="19">
        <v>163710</v>
      </c>
      <c r="T11" s="19"/>
      <c r="U11" s="22" t="s">
        <v>83</v>
      </c>
      <c r="V11" s="30">
        <v>46242</v>
      </c>
      <c r="W11" s="16">
        <v>26095175</v>
      </c>
      <c r="X11" s="19"/>
      <c r="Y11" s="19">
        <v>272850</v>
      </c>
      <c r="Z11" s="19"/>
      <c r="AA11" s="19">
        <v>163710</v>
      </c>
      <c r="AB11" s="19"/>
      <c r="AC11" s="19">
        <v>272850</v>
      </c>
      <c r="AD11" s="19">
        <v>163710</v>
      </c>
      <c r="AE11" s="36" t="s">
        <v>118</v>
      </c>
    </row>
    <row r="12" spans="1:31" s="42" customFormat="1" ht="65.150000000000006" customHeight="1" x14ac:dyDescent="0.35">
      <c r="A12" s="37" t="s">
        <v>103</v>
      </c>
      <c r="B12" s="31" t="s">
        <v>109</v>
      </c>
      <c r="C12" s="26" t="s">
        <v>113</v>
      </c>
      <c r="D12" s="38">
        <v>72681</v>
      </c>
      <c r="E12" s="38" t="s">
        <v>134</v>
      </c>
      <c r="F12" s="37" t="s">
        <v>42</v>
      </c>
      <c r="G12" s="24" t="s">
        <v>43</v>
      </c>
      <c r="H12" s="24" t="s">
        <v>43</v>
      </c>
      <c r="I12" s="26" t="s">
        <v>93</v>
      </c>
      <c r="J12" s="25">
        <v>46051</v>
      </c>
      <c r="K12" s="37" t="s">
        <v>69</v>
      </c>
      <c r="L12" s="37" t="s">
        <v>33</v>
      </c>
      <c r="M12" s="38" t="s">
        <v>25</v>
      </c>
      <c r="N12" s="38" t="s">
        <v>74</v>
      </c>
      <c r="O12" s="38" t="s">
        <v>25</v>
      </c>
      <c r="P12" s="50" t="s">
        <v>148</v>
      </c>
      <c r="Q12" s="37" t="s">
        <v>80</v>
      </c>
      <c r="R12" s="14">
        <v>105662.5</v>
      </c>
      <c r="S12" s="14">
        <v>68680.63</v>
      </c>
      <c r="T12" s="14" t="s">
        <v>34</v>
      </c>
      <c r="U12" s="41" t="s">
        <v>83</v>
      </c>
      <c r="V12" s="29">
        <v>46219</v>
      </c>
      <c r="W12" s="24">
        <v>26095177</v>
      </c>
      <c r="X12" s="14"/>
      <c r="Y12" s="14">
        <v>105662.5</v>
      </c>
      <c r="Z12" s="14"/>
      <c r="AA12" s="14">
        <v>68680.63</v>
      </c>
      <c r="AB12" s="14"/>
      <c r="AC12" s="14">
        <v>105662.5</v>
      </c>
      <c r="AD12" s="14">
        <v>68680.63</v>
      </c>
      <c r="AE12" s="14"/>
    </row>
    <row r="13" spans="1:31" s="21" customFormat="1" ht="116.15" customHeight="1" x14ac:dyDescent="0.35">
      <c r="A13" s="17" t="s">
        <v>104</v>
      </c>
      <c r="B13" s="32" t="s">
        <v>110</v>
      </c>
      <c r="C13" s="16" t="s">
        <v>113</v>
      </c>
      <c r="D13" s="18">
        <v>72697</v>
      </c>
      <c r="E13" s="18" t="s">
        <v>135</v>
      </c>
      <c r="F13" s="17" t="s">
        <v>44</v>
      </c>
      <c r="G13" s="16" t="s">
        <v>45</v>
      </c>
      <c r="H13" s="16" t="s">
        <v>45</v>
      </c>
      <c r="I13" s="27" t="s">
        <v>92</v>
      </c>
      <c r="J13" s="28">
        <v>46052</v>
      </c>
      <c r="K13" s="17" t="s">
        <v>69</v>
      </c>
      <c r="L13" s="17" t="s">
        <v>46</v>
      </c>
      <c r="M13" s="18" t="s">
        <v>21</v>
      </c>
      <c r="N13" s="18" t="s">
        <v>74</v>
      </c>
      <c r="O13" s="18" t="s">
        <v>21</v>
      </c>
      <c r="P13" s="18" t="s">
        <v>149</v>
      </c>
      <c r="Q13" s="17" t="s">
        <v>81</v>
      </c>
      <c r="R13" s="19">
        <v>273294</v>
      </c>
      <c r="S13" s="19">
        <v>177641.1</v>
      </c>
      <c r="T13" s="19" t="s">
        <v>34</v>
      </c>
      <c r="U13" s="22" t="s">
        <v>83</v>
      </c>
      <c r="V13" s="30" t="s">
        <v>98</v>
      </c>
      <c r="W13" s="16">
        <v>26095178</v>
      </c>
      <c r="X13" s="19"/>
      <c r="Y13" s="19">
        <v>273294</v>
      </c>
      <c r="Z13" s="19"/>
      <c r="AA13" s="19">
        <v>177641.1</v>
      </c>
      <c r="AB13" s="19"/>
      <c r="AC13" s="19">
        <v>273294</v>
      </c>
      <c r="AD13" s="19">
        <v>177641.1</v>
      </c>
      <c r="AE13" s="36" t="s">
        <v>119</v>
      </c>
    </row>
    <row r="14" spans="1:31" s="42" customFormat="1" ht="65.150000000000006" customHeight="1" x14ac:dyDescent="0.35">
      <c r="A14" s="37" t="s">
        <v>105</v>
      </c>
      <c r="B14" s="31" t="s">
        <v>111</v>
      </c>
      <c r="C14" s="26" t="s">
        <v>113</v>
      </c>
      <c r="D14" s="38">
        <v>72692</v>
      </c>
      <c r="E14" s="38" t="s">
        <v>136</v>
      </c>
      <c r="F14" s="37" t="s">
        <v>47</v>
      </c>
      <c r="G14" s="24" t="s">
        <v>48</v>
      </c>
      <c r="H14" s="24" t="s">
        <v>48</v>
      </c>
      <c r="I14" s="26" t="s">
        <v>91</v>
      </c>
      <c r="J14" s="25">
        <v>46051</v>
      </c>
      <c r="K14" s="37" t="s">
        <v>69</v>
      </c>
      <c r="L14" s="37" t="s">
        <v>49</v>
      </c>
      <c r="M14" s="38" t="s">
        <v>50</v>
      </c>
      <c r="N14" s="38" t="s">
        <v>77</v>
      </c>
      <c r="O14" s="38" t="s">
        <v>50</v>
      </c>
      <c r="P14" s="50" t="s">
        <v>145</v>
      </c>
      <c r="Q14" s="37" t="s">
        <v>113</v>
      </c>
      <c r="R14" s="14">
        <v>140450</v>
      </c>
      <c r="S14" s="14">
        <v>84270</v>
      </c>
      <c r="T14" s="14" t="s">
        <v>34</v>
      </c>
      <c r="U14" s="41" t="s">
        <v>83</v>
      </c>
      <c r="V14" s="29">
        <v>46221</v>
      </c>
      <c r="W14" s="24">
        <v>26095180</v>
      </c>
      <c r="X14" s="14"/>
      <c r="Y14" s="14">
        <v>136960</v>
      </c>
      <c r="Z14" s="14"/>
      <c r="AA14" s="14">
        <f>Y14*0.6</f>
        <v>82176</v>
      </c>
      <c r="AB14" s="14"/>
      <c r="AC14" s="14">
        <v>136960</v>
      </c>
      <c r="AD14" s="14">
        <v>82176</v>
      </c>
      <c r="AE14" s="14"/>
    </row>
    <row r="15" spans="1:31" s="20" customFormat="1" ht="65.150000000000006" customHeight="1" x14ac:dyDescent="0.55000000000000004">
      <c r="A15" s="73" t="s">
        <v>106</v>
      </c>
      <c r="B15" s="87" t="s">
        <v>112</v>
      </c>
      <c r="C15" s="51" t="s">
        <v>113</v>
      </c>
      <c r="D15" s="18">
        <v>72701</v>
      </c>
      <c r="E15" s="18" t="s">
        <v>137</v>
      </c>
      <c r="F15" s="15" t="s">
        <v>61</v>
      </c>
      <c r="G15" s="16" t="s">
        <v>62</v>
      </c>
      <c r="H15" s="16" t="s">
        <v>62</v>
      </c>
      <c r="I15" s="51" t="s">
        <v>89</v>
      </c>
      <c r="J15" s="69">
        <v>46051</v>
      </c>
      <c r="K15" s="17" t="s">
        <v>69</v>
      </c>
      <c r="L15" s="17" t="s">
        <v>63</v>
      </c>
      <c r="M15" s="18" t="s">
        <v>64</v>
      </c>
      <c r="N15" s="18" t="s">
        <v>78</v>
      </c>
      <c r="O15" s="17" t="s">
        <v>64</v>
      </c>
      <c r="P15" s="46" t="s">
        <v>148</v>
      </c>
      <c r="Q15" s="73" t="s">
        <v>113</v>
      </c>
      <c r="R15" s="19">
        <v>1298980</v>
      </c>
      <c r="S15" s="19">
        <v>779388</v>
      </c>
      <c r="T15" s="19"/>
      <c r="U15" s="22" t="s">
        <v>83</v>
      </c>
      <c r="V15" s="30">
        <v>46212</v>
      </c>
      <c r="W15" s="16">
        <v>26095181</v>
      </c>
      <c r="X15" s="19"/>
      <c r="Y15" s="19">
        <v>1066383.3999999999</v>
      </c>
      <c r="Z15" s="33"/>
      <c r="AA15" s="19">
        <f>Y15*0.6</f>
        <v>639830.03999999992</v>
      </c>
      <c r="AB15" s="34"/>
      <c r="AC15" s="75">
        <f>Y15+Y16</f>
        <v>1231072.45</v>
      </c>
      <c r="AD15" s="75">
        <f>AA15+AA16</f>
        <v>738643.47</v>
      </c>
      <c r="AE15" s="58" t="s">
        <v>120</v>
      </c>
    </row>
    <row r="16" spans="1:31" s="20" customFormat="1" ht="65.150000000000006" customHeight="1" x14ac:dyDescent="0.55000000000000004">
      <c r="A16" s="74"/>
      <c r="B16" s="88"/>
      <c r="C16" s="52"/>
      <c r="D16" s="18">
        <v>72701</v>
      </c>
      <c r="E16" s="18"/>
      <c r="F16" s="17" t="s">
        <v>65</v>
      </c>
      <c r="G16" s="16" t="s">
        <v>66</v>
      </c>
      <c r="H16" s="16" t="s">
        <v>143</v>
      </c>
      <c r="I16" s="62"/>
      <c r="J16" s="70"/>
      <c r="K16" s="17" t="s">
        <v>69</v>
      </c>
      <c r="L16" s="17" t="s">
        <v>67</v>
      </c>
      <c r="M16" s="18" t="s">
        <v>30</v>
      </c>
      <c r="N16" s="18" t="s">
        <v>75</v>
      </c>
      <c r="O16" s="18" t="s">
        <v>68</v>
      </c>
      <c r="P16" s="47"/>
      <c r="Q16" s="74"/>
      <c r="R16" s="19">
        <v>199999.05</v>
      </c>
      <c r="S16" s="19">
        <v>119999.43</v>
      </c>
      <c r="T16" s="19"/>
      <c r="U16" s="22" t="s">
        <v>83</v>
      </c>
      <c r="V16" s="30">
        <v>46300</v>
      </c>
      <c r="W16" s="16">
        <v>26095182</v>
      </c>
      <c r="X16" s="19"/>
      <c r="Y16" s="19">
        <v>164689.04999999999</v>
      </c>
      <c r="Z16" s="33"/>
      <c r="AA16" s="19">
        <f>Y16*0.6</f>
        <v>98813.43</v>
      </c>
      <c r="AB16" s="35"/>
      <c r="AC16" s="74"/>
      <c r="AD16" s="74"/>
      <c r="AE16" s="59"/>
    </row>
    <row r="17" spans="1:31" s="42" customFormat="1" ht="65.150000000000006" customHeight="1" x14ac:dyDescent="0.35">
      <c r="A17" s="37" t="s">
        <v>107</v>
      </c>
      <c r="B17" s="31" t="s">
        <v>112</v>
      </c>
      <c r="C17" s="26" t="s">
        <v>113</v>
      </c>
      <c r="D17" s="38">
        <v>72737</v>
      </c>
      <c r="E17" s="38" t="s">
        <v>138</v>
      </c>
      <c r="F17" s="37" t="s">
        <v>51</v>
      </c>
      <c r="G17" s="24" t="s">
        <v>52</v>
      </c>
      <c r="H17" s="24" t="s">
        <v>52</v>
      </c>
      <c r="I17" s="26" t="s">
        <v>90</v>
      </c>
      <c r="J17" s="25">
        <v>46052</v>
      </c>
      <c r="K17" s="37" t="s">
        <v>69</v>
      </c>
      <c r="L17" s="37" t="s">
        <v>53</v>
      </c>
      <c r="M17" s="38" t="s">
        <v>54</v>
      </c>
      <c r="N17" s="38" t="s">
        <v>75</v>
      </c>
      <c r="O17" s="38" t="s">
        <v>54</v>
      </c>
      <c r="P17" s="50" t="s">
        <v>145</v>
      </c>
      <c r="Q17" s="37" t="s">
        <v>113</v>
      </c>
      <c r="R17" s="14">
        <v>461537</v>
      </c>
      <c r="S17" s="14">
        <v>299999.05</v>
      </c>
      <c r="T17" s="14" t="s">
        <v>34</v>
      </c>
      <c r="U17" s="41" t="s">
        <v>83</v>
      </c>
      <c r="V17" s="29">
        <v>46211</v>
      </c>
      <c r="W17" s="24" t="s">
        <v>139</v>
      </c>
      <c r="X17" s="14"/>
      <c r="Y17" s="14">
        <v>371865.66</v>
      </c>
      <c r="Z17" s="14"/>
      <c r="AA17" s="14">
        <f>Y17*0.65</f>
        <v>241712.679</v>
      </c>
      <c r="AB17" s="14"/>
      <c r="AC17" s="14">
        <v>371865.66</v>
      </c>
      <c r="AD17" s="14">
        <v>241712.679</v>
      </c>
      <c r="AE17" s="14"/>
    </row>
    <row r="18" spans="1:31" ht="51.4" customHeight="1" x14ac:dyDescent="0.7">
      <c r="A18" s="77" t="s">
        <v>121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39">
        <f>SUM(Y4:Y17)</f>
        <v>4241562.88</v>
      </c>
      <c r="Z18" s="39">
        <f>SUM(Z4:Z17)</f>
        <v>227122.9</v>
      </c>
      <c r="AA18" s="39">
        <f t="shared" ref="AA18:AD18" si="0">SUM(AA4:AA17)</f>
        <v>2600935.2710000002</v>
      </c>
      <c r="AB18" s="39">
        <f t="shared" si="0"/>
        <v>227122.9</v>
      </c>
      <c r="AC18" s="39">
        <f t="shared" si="0"/>
        <v>4468685.78</v>
      </c>
      <c r="AD18" s="39">
        <f t="shared" si="0"/>
        <v>2828058.1709999996</v>
      </c>
    </row>
    <row r="24" spans="1:31" ht="26" x14ac:dyDescent="0.6">
      <c r="O24" s="1"/>
      <c r="P24" s="1"/>
      <c r="Q24" s="3" t="s">
        <v>114</v>
      </c>
      <c r="R24" s="3" t="s">
        <v>70</v>
      </c>
      <c r="V24" s="3" t="s">
        <v>69</v>
      </c>
      <c r="W24" s="44" t="s">
        <v>70</v>
      </c>
    </row>
    <row r="25" spans="1:31" ht="26" x14ac:dyDescent="0.6">
      <c r="O25" s="4" t="s">
        <v>71</v>
      </c>
      <c r="P25" s="4"/>
      <c r="Q25" s="5">
        <v>4000000</v>
      </c>
      <c r="R25" s="5">
        <v>1000000</v>
      </c>
      <c r="T25" s="6"/>
      <c r="V25" s="5">
        <v>3000000</v>
      </c>
      <c r="W25" s="5">
        <v>1000000</v>
      </c>
    </row>
    <row r="26" spans="1:31" ht="26" x14ac:dyDescent="0.6">
      <c r="O26" s="1"/>
      <c r="P26" s="1"/>
      <c r="Q26" s="2"/>
      <c r="R26" s="2"/>
      <c r="T26" s="7"/>
    </row>
    <row r="27" spans="1:31" ht="26" x14ac:dyDescent="0.6">
      <c r="O27" s="1"/>
      <c r="P27" s="1"/>
      <c r="Q27" s="3" t="s">
        <v>114</v>
      </c>
      <c r="R27" s="3" t="s">
        <v>70</v>
      </c>
      <c r="V27" s="3" t="s">
        <v>69</v>
      </c>
      <c r="W27" s="44" t="s">
        <v>70</v>
      </c>
      <c r="Z27" s="7"/>
    </row>
    <row r="28" spans="1:31" ht="26" x14ac:dyDescent="0.6">
      <c r="O28" s="4" t="s">
        <v>72</v>
      </c>
      <c r="P28" s="4"/>
      <c r="Q28" s="5">
        <f>SUM(AD4:AD17)</f>
        <v>2828058.1709999996</v>
      </c>
      <c r="R28" s="5">
        <v>249594.9</v>
      </c>
      <c r="V28" s="5">
        <f>SUM(AA4:AA17)</f>
        <v>2600935.2710000002</v>
      </c>
      <c r="W28" s="5">
        <f>SUM(AB5:AB10)</f>
        <v>227122.9</v>
      </c>
    </row>
  </sheetData>
  <mergeCells count="40">
    <mergeCell ref="A18:X18"/>
    <mergeCell ref="A2:AE2"/>
    <mergeCell ref="A1:AE1"/>
    <mergeCell ref="L3:N3"/>
    <mergeCell ref="A15:A16"/>
    <mergeCell ref="AC15:AC16"/>
    <mergeCell ref="AD15:AD16"/>
    <mergeCell ref="Q4:Q6"/>
    <mergeCell ref="Q7:Q8"/>
    <mergeCell ref="Q15:Q16"/>
    <mergeCell ref="AD7:AD8"/>
    <mergeCell ref="B4:B6"/>
    <mergeCell ref="B7:B8"/>
    <mergeCell ref="B9:B10"/>
    <mergeCell ref="B15:B16"/>
    <mergeCell ref="AE15:AE16"/>
    <mergeCell ref="A7:A8"/>
    <mergeCell ref="Q9:Q10"/>
    <mergeCell ref="AC4:AC6"/>
    <mergeCell ref="AD4:AD6"/>
    <mergeCell ref="AC7:AC8"/>
    <mergeCell ref="AC9:AC10"/>
    <mergeCell ref="AD9:AD10"/>
    <mergeCell ref="C4:C6"/>
    <mergeCell ref="C15:C16"/>
    <mergeCell ref="C7:C8"/>
    <mergeCell ref="A9:A10"/>
    <mergeCell ref="AE4:AE6"/>
    <mergeCell ref="AE7:AE8"/>
    <mergeCell ref="AE9:AE10"/>
    <mergeCell ref="I7:I8"/>
    <mergeCell ref="I9:I10"/>
    <mergeCell ref="C9:C10"/>
    <mergeCell ref="I4:I6"/>
    <mergeCell ref="I15:I16"/>
    <mergeCell ref="J4:J6"/>
    <mergeCell ref="J7:J8"/>
    <mergeCell ref="J15:J16"/>
    <mergeCell ref="J9:J10"/>
    <mergeCell ref="A4:A6"/>
  </mergeCells>
  <conditionalFormatting sqref="V4:V17">
    <cfRule type="cellIs" dxfId="0" priority="1" operator="lessThan">
      <formula>TODAY()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2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 BANDO RETI 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Emanuele Petrini</dc:creator>
  <cp:keywords/>
  <dc:description/>
  <cp:lastModifiedBy>Anna Torelli</cp:lastModifiedBy>
  <cp:revision/>
  <cp:lastPrinted>2026-05-27T13:55:28Z</cp:lastPrinted>
  <dcterms:created xsi:type="dcterms:W3CDTF">2019-05-04T10:07:42Z</dcterms:created>
  <dcterms:modified xsi:type="dcterms:W3CDTF">2026-06-23T09:47:57Z</dcterms:modified>
  <cp:category/>
  <cp:contentStatus/>
</cp:coreProperties>
</file>